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Excalibur\Downloads\"/>
    </mc:Choice>
  </mc:AlternateContent>
  <xr:revisionPtr revIDLastSave="0" documentId="13_ncr:1_{4EC5A13B-051F-478E-9651-B72A6D4E82BC}" xr6:coauthVersionLast="47" xr6:coauthVersionMax="47" xr10:uidLastSave="{00000000-0000-0000-0000-000000000000}"/>
  <bookViews>
    <workbookView xWindow="-108" yWindow="-108" windowWidth="23256" windowHeight="12456" firstSheet="2" activeTab="7" xr2:uid="{00000000-000D-0000-FFFF-FFFF00000000}"/>
  </bookViews>
  <sheets>
    <sheet name="Home" sheetId="1" r:id="rId1"/>
    <sheet name="About TEA" sheetId="2" r:id="rId2"/>
    <sheet name="Our Courses" sheetId="3" r:id="rId3"/>
    <sheet name="Database" sheetId="4" r:id="rId4"/>
    <sheet name="TravelRates" sheetId="5" r:id="rId5"/>
    <sheet name="Calculator" sheetId="6" r:id="rId6"/>
    <sheet name="Budget Summary" sheetId="7" r:id="rId7"/>
    <sheet name="Upcoming Courses" sheetId="8" r:id="rId8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7" l="1"/>
  <c r="B6" i="7"/>
  <c r="B5" i="7"/>
  <c r="B4" i="7"/>
  <c r="B3" i="7"/>
  <c r="B13" i="6"/>
  <c r="B10" i="7" s="1"/>
  <c r="B12" i="6"/>
  <c r="B9" i="7" s="1"/>
  <c r="B9" i="6"/>
  <c r="B8" i="6"/>
  <c r="B7" i="6"/>
  <c r="B11" i="6" l="1"/>
  <c r="B14" i="6" l="1"/>
  <c r="B11" i="7" s="1"/>
  <c r="B8" i="7"/>
</calcChain>
</file>

<file path=xl/sharedStrings.xml><?xml version="1.0" encoding="utf-8"?>
<sst xmlns="http://schemas.openxmlformats.org/spreadsheetml/2006/main" count="133" uniqueCount="111">
  <si>
    <t>TEA Erasmus+ Funding Planner PRO 2026</t>
  </si>
  <si>
    <t>Professional Budget Planning Tool for Erasmus+ Mobility Projects</t>
  </si>
  <si>
    <t>• Open 'Calculator' sheet</t>
  </si>
  <si>
    <t>• Select mobility type and country</t>
  </si>
  <si>
    <t>• Enter participants and days</t>
  </si>
  <si>
    <t>Teachers Education Academy</t>
  </si>
  <si>
    <t>www.teacherseducationacademy.com</t>
  </si>
  <si>
    <t>info@teacherseducationacademy.com</t>
  </si>
  <si>
    <t>+372 58316839</t>
  </si>
  <si>
    <t>About Teachers Education Academy</t>
  </si>
  <si>
    <t>Teachers Education Academy is an Estonian Erasmus+ course provider.</t>
  </si>
  <si>
    <t>International training courses, study visits and professional development.</t>
  </si>
  <si>
    <t>OID: E10280402</t>
  </si>
  <si>
    <t>Tallinn, Estonia</t>
  </si>
  <si>
    <t>Website: www.teacherseducationacademy.com</t>
  </si>
  <si>
    <t>Email: info@teacherseducationacademy.com</t>
  </si>
  <si>
    <t>Popular Erasmus+ Courses</t>
  </si>
  <si>
    <t>Duration</t>
  </si>
  <si>
    <t>Fee</t>
  </si>
  <si>
    <t>Practical AI &amp; Digital Tools for Inclusive and Student-Centred Teaching</t>
  </si>
  <si>
    <t>5 days</t>
  </si>
  <si>
    <t>€400</t>
  </si>
  <si>
    <t>Teaching in the Digital Age: ICT Implementation and Best Practices</t>
  </si>
  <si>
    <t>Inclusive Education</t>
  </si>
  <si>
    <t>Project Based Learning</t>
  </si>
  <si>
    <t>STEM Education</t>
  </si>
  <si>
    <t>Sustainability Education</t>
  </si>
  <si>
    <t>Country</t>
  </si>
  <si>
    <t>Staff14</t>
  </si>
  <si>
    <t>Staff15</t>
  </si>
  <si>
    <t>Learner14</t>
  </si>
  <si>
    <t>Learner15</t>
  </si>
  <si>
    <t>Austria</t>
  </si>
  <si>
    <t>Belgium</t>
  </si>
  <si>
    <t>Denmark</t>
  </si>
  <si>
    <t>Finland</t>
  </si>
  <si>
    <t>France</t>
  </si>
  <si>
    <t>Germany</t>
  </si>
  <si>
    <t>Iceland</t>
  </si>
  <si>
    <t>Ireland</t>
  </si>
  <si>
    <t>Italy</t>
  </si>
  <si>
    <t>Liechtenstein</t>
  </si>
  <si>
    <t>Luxembourg</t>
  </si>
  <si>
    <t>Netherlands</t>
  </si>
  <si>
    <t>Norway</t>
  </si>
  <si>
    <t>Sweden</t>
  </si>
  <si>
    <t>Cyprus</t>
  </si>
  <si>
    <t>Czech Republic</t>
  </si>
  <si>
    <t>Estonia</t>
  </si>
  <si>
    <t>Greece</t>
  </si>
  <si>
    <t>Latvia</t>
  </si>
  <si>
    <t>Malta</t>
  </si>
  <si>
    <t>Portugal</t>
  </si>
  <si>
    <t>Slovakia</t>
  </si>
  <si>
    <t>Slovenia</t>
  </si>
  <si>
    <t>Spain</t>
  </si>
  <si>
    <t>Bulgaria</t>
  </si>
  <si>
    <t>Croatia</t>
  </si>
  <si>
    <t>Hungary</t>
  </si>
  <si>
    <t>Lithuania</t>
  </si>
  <si>
    <t>Poland</t>
  </si>
  <si>
    <t>Romania</t>
  </si>
  <si>
    <t>Serbia</t>
  </si>
  <si>
    <t>North Macedonia</t>
  </si>
  <si>
    <t>Türkiye</t>
  </si>
  <si>
    <t>Distance</t>
  </si>
  <si>
    <t>Standard</t>
  </si>
  <si>
    <t>Green</t>
  </si>
  <si>
    <t>10-99 km</t>
  </si>
  <si>
    <t>100-499 km</t>
  </si>
  <si>
    <t>500-1999 km</t>
  </si>
  <si>
    <t>2000-2999 km</t>
  </si>
  <si>
    <t>3000-3999 km</t>
  </si>
  <si>
    <t>4000-7999 km</t>
  </si>
  <si>
    <t>8000+ km</t>
  </si>
  <si>
    <t>Mobility Type</t>
  </si>
  <si>
    <t>Activity Type</t>
  </si>
  <si>
    <t>Courses &amp; Training</t>
  </si>
  <si>
    <t>Staff activities:</t>
  </si>
  <si>
    <t>Distance Band</t>
  </si>
  <si>
    <t>Participants</t>
  </si>
  <si>
    <t>Green Travel</t>
  </si>
  <si>
    <t>No</t>
  </si>
  <si>
    <t>Job Shadowing</t>
  </si>
  <si>
    <t>Course Days</t>
  </si>
  <si>
    <t>Teaching Assignment</t>
  </si>
  <si>
    <t>Travel Days</t>
  </si>
  <si>
    <t>Individual Support Days</t>
  </si>
  <si>
    <t>Learner activities:</t>
  </si>
  <si>
    <t>Daily Rate (1-14)</t>
  </si>
  <si>
    <t>Group Mobility of School Pupils</t>
  </si>
  <si>
    <t>Daily Rate (15+)</t>
  </si>
  <si>
    <t>Short-term Learning Mobility</t>
  </si>
  <si>
    <t>Long-term Learning Mobility</t>
  </si>
  <si>
    <t>Individual Support (€)</t>
  </si>
  <si>
    <t>Course Fee (€)</t>
  </si>
  <si>
    <t>Travel Grant (€)</t>
  </si>
  <si>
    <t>GRAND TOTAL (€)</t>
  </si>
  <si>
    <t>ERASMUS+ FUNDING SUMMARY</t>
  </si>
  <si>
    <t>Individual Support</t>
  </si>
  <si>
    <t>Course Fee</t>
  </si>
  <si>
    <t>Travel Grant</t>
  </si>
  <si>
    <t>Grand Total</t>
  </si>
  <si>
    <t>Upcoming Courses</t>
  </si>
  <si>
    <t>Course</t>
  </si>
  <si>
    <t>Dates</t>
  </si>
  <si>
    <t>Practical AI &amp; Digital Tools</t>
  </si>
  <si>
    <t>03–07 August 2026</t>
  </si>
  <si>
    <t>October 2026</t>
  </si>
  <si>
    <t>November 2026</t>
  </si>
  <si>
    <t>Learner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</si>
</sst>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6"/>
      <name val="Calibri"/>
    </font>
    <font>
      <b/>
      <sz val="18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C6EFCE"/>
      </patternFill>
    </fill>
    <fill>
      <patternFill patternType="solid">
        <fgColor rgb="FFD9EAF7"/>
      </patternFill>
    </fill>
    <fill>
      <patternFill patternType="solid">
        <fgColor rgb="FFC6EFCE"/>
      </patternFill>
    </fill>
    <fill>
      <patternFill patternType="solid">
        <fgColor rgb="FF1F4E7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1" fillId="0" borderId="0" xfId="0" applyFont="1"/>
    <xf numFmtId="0" fontId="0" fillId="3" borderId="0" xfId="0" applyFill="1"/>
    <xf numFmtId="0" fontId="0" fillId="4" borderId="0" xfId="0" applyFill="1"/>
    <xf numFmtId="0" fontId="2" fillId="0" borderId="0" xfId="0" applyFont="1"/>
    <xf numFmtId="0" fontId="0" fillId="5" borderId="0" xfId="0" applyFill="1"/>
    <xf numFmtId="0" fontId="3" fillId="0" borderId="0" xfId="0" applyFont="1"/>
    <xf numFmtId="0" fontId="4" fillId="6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0</xdr:rowOff>
    </xdr:from>
    <xdr:ext cx="1143000" cy="114300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workbookViewId="0"/>
  </sheetViews>
  <sheetFormatPr defaultRowHeight="14.4" x14ac:dyDescent="0.3"/>
  <cols>
    <col min="1" max="1" width="58.21875" customWidth="1"/>
  </cols>
  <sheetData>
    <row r="1" spans="1:1" ht="23.4" customHeight="1" x14ac:dyDescent="0.45">
      <c r="A1" s="8" t="s">
        <v>0</v>
      </c>
    </row>
    <row r="3" spans="1:1" x14ac:dyDescent="0.3">
      <c r="A3" t="s">
        <v>1</v>
      </c>
    </row>
    <row r="5" spans="1:1" x14ac:dyDescent="0.3">
      <c r="A5" t="s">
        <v>2</v>
      </c>
    </row>
    <row r="6" spans="1:1" x14ac:dyDescent="0.3">
      <c r="A6" t="s">
        <v>3</v>
      </c>
    </row>
    <row r="7" spans="1:1" x14ac:dyDescent="0.3">
      <c r="A7" t="s">
        <v>4</v>
      </c>
    </row>
    <row r="9" spans="1:1" x14ac:dyDescent="0.3">
      <c r="A9" t="s">
        <v>5</v>
      </c>
    </row>
    <row r="10" spans="1:1" x14ac:dyDescent="0.3">
      <c r="A10" t="s">
        <v>6</v>
      </c>
    </row>
    <row r="11" spans="1:1" x14ac:dyDescent="0.3">
      <c r="A11" t="s">
        <v>7</v>
      </c>
    </row>
    <row r="12" spans="1:1" x14ac:dyDescent="0.3">
      <c r="A12" t="s">
        <v>8</v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defaultRowHeight="14.4" x14ac:dyDescent="0.3"/>
  <cols>
    <col min="1" max="1" width="66" customWidth="1"/>
  </cols>
  <sheetData>
    <row r="1" spans="1:1" ht="21" customHeight="1" x14ac:dyDescent="0.45">
      <c r="A1" s="8" t="s">
        <v>9</v>
      </c>
    </row>
    <row r="3" spans="1:1" x14ac:dyDescent="0.3">
      <c r="A3" t="s">
        <v>10</v>
      </c>
    </row>
    <row r="4" spans="1:1" x14ac:dyDescent="0.3">
      <c r="A4" t="s">
        <v>11</v>
      </c>
    </row>
    <row r="6" spans="1:1" x14ac:dyDescent="0.3">
      <c r="A6" t="s">
        <v>12</v>
      </c>
    </row>
    <row r="7" spans="1:1" x14ac:dyDescent="0.3">
      <c r="A7" t="s">
        <v>13</v>
      </c>
    </row>
    <row r="8" spans="1:1" x14ac:dyDescent="0.3">
      <c r="A8" t="s">
        <v>14</v>
      </c>
    </row>
    <row r="9" spans="1:1" x14ac:dyDescent="0.3">
      <c r="A9" t="s">
        <v>15</v>
      </c>
    </row>
    <row r="10" spans="1:1" x14ac:dyDescent="0.3">
      <c r="A10" t="s">
        <v>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"/>
  <sheetViews>
    <sheetView workbookViewId="0"/>
  </sheetViews>
  <sheetFormatPr defaultRowHeight="14.4" x14ac:dyDescent="0.3"/>
  <cols>
    <col min="1" max="1" width="47.109375" customWidth="1"/>
  </cols>
  <sheetData>
    <row r="1" spans="1:3" ht="23.4" x14ac:dyDescent="0.45">
      <c r="A1" s="8" t="s">
        <v>16</v>
      </c>
      <c r="B1" t="s">
        <v>17</v>
      </c>
      <c r="C1" t="s">
        <v>18</v>
      </c>
    </row>
    <row r="2" spans="1:3" x14ac:dyDescent="0.3">
      <c r="A2" t="s">
        <v>19</v>
      </c>
      <c r="B2" t="s">
        <v>20</v>
      </c>
      <c r="C2" t="s">
        <v>21</v>
      </c>
    </row>
    <row r="3" spans="1:3" x14ac:dyDescent="0.3">
      <c r="A3" t="s">
        <v>22</v>
      </c>
      <c r="B3" t="s">
        <v>20</v>
      </c>
      <c r="C3" t="s">
        <v>21</v>
      </c>
    </row>
    <row r="4" spans="1:3" x14ac:dyDescent="0.3">
      <c r="A4" t="s">
        <v>23</v>
      </c>
      <c r="B4" t="s">
        <v>20</v>
      </c>
      <c r="C4" t="s">
        <v>21</v>
      </c>
    </row>
    <row r="5" spans="1:3" x14ac:dyDescent="0.3">
      <c r="A5" t="s">
        <v>24</v>
      </c>
      <c r="B5" t="s">
        <v>20</v>
      </c>
      <c r="C5" t="s">
        <v>21</v>
      </c>
    </row>
    <row r="6" spans="1:3" x14ac:dyDescent="0.3">
      <c r="A6" t="s">
        <v>25</v>
      </c>
      <c r="B6" t="s">
        <v>20</v>
      </c>
      <c r="C6" t="s">
        <v>21</v>
      </c>
    </row>
    <row r="7" spans="1:3" x14ac:dyDescent="0.3">
      <c r="A7" t="s">
        <v>26</v>
      </c>
      <c r="B7" t="s">
        <v>20</v>
      </c>
      <c r="C7" t="s">
        <v>21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"/>
  <sheetViews>
    <sheetView workbookViewId="0"/>
  </sheetViews>
  <sheetFormatPr defaultRowHeight="14.4" x14ac:dyDescent="0.3"/>
  <sheetData>
    <row r="1" spans="1:5" x14ac:dyDescent="0.3">
      <c r="A1" s="1" t="s">
        <v>27</v>
      </c>
      <c r="B1" s="1" t="s">
        <v>28</v>
      </c>
      <c r="C1" s="1" t="s">
        <v>29</v>
      </c>
      <c r="D1" s="1" t="s">
        <v>30</v>
      </c>
      <c r="E1" s="1" t="s">
        <v>31</v>
      </c>
    </row>
    <row r="2" spans="1:5" x14ac:dyDescent="0.3">
      <c r="A2" t="s">
        <v>32</v>
      </c>
      <c r="B2">
        <v>191</v>
      </c>
      <c r="C2">
        <v>134</v>
      </c>
      <c r="D2">
        <v>85</v>
      </c>
      <c r="E2">
        <v>60</v>
      </c>
    </row>
    <row r="3" spans="1:5" x14ac:dyDescent="0.3">
      <c r="A3" t="s">
        <v>33</v>
      </c>
      <c r="B3">
        <v>191</v>
      </c>
      <c r="C3">
        <v>134</v>
      </c>
      <c r="D3">
        <v>85</v>
      </c>
      <c r="E3">
        <v>60</v>
      </c>
    </row>
    <row r="4" spans="1:5" x14ac:dyDescent="0.3">
      <c r="A4" t="s">
        <v>34</v>
      </c>
      <c r="B4">
        <v>191</v>
      </c>
      <c r="C4">
        <v>134</v>
      </c>
      <c r="D4">
        <v>85</v>
      </c>
      <c r="E4">
        <v>60</v>
      </c>
    </row>
    <row r="5" spans="1:5" x14ac:dyDescent="0.3">
      <c r="A5" t="s">
        <v>35</v>
      </c>
      <c r="B5">
        <v>191</v>
      </c>
      <c r="C5">
        <v>134</v>
      </c>
      <c r="D5">
        <v>85</v>
      </c>
      <c r="E5">
        <v>60</v>
      </c>
    </row>
    <row r="6" spans="1:5" x14ac:dyDescent="0.3">
      <c r="A6" t="s">
        <v>36</v>
      </c>
      <c r="B6">
        <v>191</v>
      </c>
      <c r="C6">
        <v>134</v>
      </c>
      <c r="D6">
        <v>85</v>
      </c>
      <c r="E6">
        <v>60</v>
      </c>
    </row>
    <row r="7" spans="1:5" x14ac:dyDescent="0.3">
      <c r="A7" t="s">
        <v>37</v>
      </c>
      <c r="B7">
        <v>191</v>
      </c>
      <c r="C7">
        <v>134</v>
      </c>
      <c r="D7">
        <v>85</v>
      </c>
      <c r="E7">
        <v>60</v>
      </c>
    </row>
    <row r="8" spans="1:5" x14ac:dyDescent="0.3">
      <c r="A8" t="s">
        <v>38</v>
      </c>
      <c r="B8">
        <v>191</v>
      </c>
      <c r="C8">
        <v>134</v>
      </c>
      <c r="D8">
        <v>85</v>
      </c>
      <c r="E8">
        <v>60</v>
      </c>
    </row>
    <row r="9" spans="1:5" x14ac:dyDescent="0.3">
      <c r="A9" t="s">
        <v>39</v>
      </c>
      <c r="B9">
        <v>191</v>
      </c>
      <c r="C9">
        <v>134</v>
      </c>
      <c r="D9">
        <v>85</v>
      </c>
      <c r="E9">
        <v>60</v>
      </c>
    </row>
    <row r="10" spans="1:5" x14ac:dyDescent="0.3">
      <c r="A10" t="s">
        <v>40</v>
      </c>
      <c r="B10">
        <v>191</v>
      </c>
      <c r="C10">
        <v>134</v>
      </c>
      <c r="D10">
        <v>85</v>
      </c>
      <c r="E10">
        <v>60</v>
      </c>
    </row>
    <row r="11" spans="1:5" x14ac:dyDescent="0.3">
      <c r="A11" t="s">
        <v>41</v>
      </c>
      <c r="B11">
        <v>191</v>
      </c>
      <c r="C11">
        <v>134</v>
      </c>
      <c r="D11">
        <v>85</v>
      </c>
      <c r="E11">
        <v>60</v>
      </c>
    </row>
    <row r="12" spans="1:5" x14ac:dyDescent="0.3">
      <c r="A12" t="s">
        <v>42</v>
      </c>
      <c r="B12">
        <v>191</v>
      </c>
      <c r="C12">
        <v>134</v>
      </c>
      <c r="D12">
        <v>85</v>
      </c>
      <c r="E12">
        <v>60</v>
      </c>
    </row>
    <row r="13" spans="1:5" x14ac:dyDescent="0.3">
      <c r="A13" t="s">
        <v>43</v>
      </c>
      <c r="B13">
        <v>191</v>
      </c>
      <c r="C13">
        <v>134</v>
      </c>
      <c r="D13">
        <v>85</v>
      </c>
      <c r="E13">
        <v>60</v>
      </c>
    </row>
    <row r="14" spans="1:5" x14ac:dyDescent="0.3">
      <c r="A14" t="s">
        <v>44</v>
      </c>
      <c r="B14">
        <v>191</v>
      </c>
      <c r="C14">
        <v>134</v>
      </c>
      <c r="D14">
        <v>85</v>
      </c>
      <c r="E14">
        <v>60</v>
      </c>
    </row>
    <row r="15" spans="1:5" x14ac:dyDescent="0.3">
      <c r="A15" t="s">
        <v>45</v>
      </c>
      <c r="B15">
        <v>191</v>
      </c>
      <c r="C15">
        <v>134</v>
      </c>
      <c r="D15">
        <v>85</v>
      </c>
      <c r="E15">
        <v>60</v>
      </c>
    </row>
    <row r="16" spans="1:5" x14ac:dyDescent="0.3">
      <c r="A16" t="s">
        <v>46</v>
      </c>
      <c r="B16">
        <v>169</v>
      </c>
      <c r="C16">
        <v>118</v>
      </c>
      <c r="D16">
        <v>74</v>
      </c>
      <c r="E16">
        <v>52</v>
      </c>
    </row>
    <row r="17" spans="1:5" x14ac:dyDescent="0.3">
      <c r="A17" t="s">
        <v>47</v>
      </c>
      <c r="B17">
        <v>169</v>
      </c>
      <c r="C17">
        <v>118</v>
      </c>
      <c r="D17">
        <v>74</v>
      </c>
      <c r="E17">
        <v>52</v>
      </c>
    </row>
    <row r="18" spans="1:5" x14ac:dyDescent="0.3">
      <c r="A18" t="s">
        <v>48</v>
      </c>
      <c r="B18">
        <v>169</v>
      </c>
      <c r="C18">
        <v>118</v>
      </c>
      <c r="D18">
        <v>74</v>
      </c>
      <c r="E18">
        <v>52</v>
      </c>
    </row>
    <row r="19" spans="1:5" x14ac:dyDescent="0.3">
      <c r="A19" t="s">
        <v>49</v>
      </c>
      <c r="B19">
        <v>169</v>
      </c>
      <c r="C19">
        <v>118</v>
      </c>
      <c r="D19">
        <v>74</v>
      </c>
      <c r="E19">
        <v>52</v>
      </c>
    </row>
    <row r="20" spans="1:5" x14ac:dyDescent="0.3">
      <c r="A20" t="s">
        <v>50</v>
      </c>
      <c r="B20">
        <v>169</v>
      </c>
      <c r="C20">
        <v>118</v>
      </c>
      <c r="D20">
        <v>74</v>
      </c>
      <c r="E20">
        <v>52</v>
      </c>
    </row>
    <row r="21" spans="1:5" x14ac:dyDescent="0.3">
      <c r="A21" t="s">
        <v>51</v>
      </c>
      <c r="B21">
        <v>169</v>
      </c>
      <c r="C21">
        <v>118</v>
      </c>
      <c r="D21">
        <v>74</v>
      </c>
      <c r="E21">
        <v>52</v>
      </c>
    </row>
    <row r="22" spans="1:5" x14ac:dyDescent="0.3">
      <c r="A22" t="s">
        <v>52</v>
      </c>
      <c r="B22">
        <v>169</v>
      </c>
      <c r="C22">
        <v>118</v>
      </c>
      <c r="D22">
        <v>74</v>
      </c>
      <c r="E22">
        <v>52</v>
      </c>
    </row>
    <row r="23" spans="1:5" x14ac:dyDescent="0.3">
      <c r="A23" t="s">
        <v>53</v>
      </c>
      <c r="B23">
        <v>169</v>
      </c>
      <c r="C23">
        <v>118</v>
      </c>
      <c r="D23">
        <v>74</v>
      </c>
      <c r="E23">
        <v>52</v>
      </c>
    </row>
    <row r="24" spans="1:5" x14ac:dyDescent="0.3">
      <c r="A24" t="s">
        <v>54</v>
      </c>
      <c r="B24">
        <v>169</v>
      </c>
      <c r="C24">
        <v>118</v>
      </c>
      <c r="D24">
        <v>74</v>
      </c>
      <c r="E24">
        <v>52</v>
      </c>
    </row>
    <row r="25" spans="1:5" x14ac:dyDescent="0.3">
      <c r="A25" t="s">
        <v>55</v>
      </c>
      <c r="B25">
        <v>169</v>
      </c>
      <c r="C25">
        <v>118</v>
      </c>
      <c r="D25">
        <v>74</v>
      </c>
      <c r="E25">
        <v>52</v>
      </c>
    </row>
    <row r="26" spans="1:5" x14ac:dyDescent="0.3">
      <c r="A26" t="s">
        <v>56</v>
      </c>
      <c r="B26">
        <v>148</v>
      </c>
      <c r="C26">
        <v>104</v>
      </c>
      <c r="D26">
        <v>64</v>
      </c>
      <c r="E26">
        <v>45</v>
      </c>
    </row>
    <row r="27" spans="1:5" x14ac:dyDescent="0.3">
      <c r="A27" t="s">
        <v>57</v>
      </c>
      <c r="B27">
        <v>148</v>
      </c>
      <c r="C27">
        <v>104</v>
      </c>
      <c r="D27">
        <v>64</v>
      </c>
      <c r="E27">
        <v>45</v>
      </c>
    </row>
    <row r="28" spans="1:5" x14ac:dyDescent="0.3">
      <c r="A28" t="s">
        <v>58</v>
      </c>
      <c r="B28">
        <v>148</v>
      </c>
      <c r="C28">
        <v>104</v>
      </c>
      <c r="D28">
        <v>64</v>
      </c>
      <c r="E28">
        <v>45</v>
      </c>
    </row>
    <row r="29" spans="1:5" x14ac:dyDescent="0.3">
      <c r="A29" t="s">
        <v>59</v>
      </c>
      <c r="B29">
        <v>148</v>
      </c>
      <c r="C29">
        <v>104</v>
      </c>
      <c r="D29">
        <v>64</v>
      </c>
      <c r="E29">
        <v>45</v>
      </c>
    </row>
    <row r="30" spans="1:5" x14ac:dyDescent="0.3">
      <c r="A30" t="s">
        <v>60</v>
      </c>
      <c r="B30">
        <v>148</v>
      </c>
      <c r="C30">
        <v>104</v>
      </c>
      <c r="D30">
        <v>64</v>
      </c>
      <c r="E30">
        <v>45</v>
      </c>
    </row>
    <row r="31" spans="1:5" x14ac:dyDescent="0.3">
      <c r="A31" t="s">
        <v>61</v>
      </c>
      <c r="B31">
        <v>148</v>
      </c>
      <c r="C31">
        <v>104</v>
      </c>
      <c r="D31">
        <v>64</v>
      </c>
      <c r="E31">
        <v>45</v>
      </c>
    </row>
    <row r="32" spans="1:5" x14ac:dyDescent="0.3">
      <c r="A32" t="s">
        <v>62</v>
      </c>
      <c r="B32">
        <v>148</v>
      </c>
      <c r="C32">
        <v>104</v>
      </c>
      <c r="D32">
        <v>64</v>
      </c>
      <c r="E32">
        <v>45</v>
      </c>
    </row>
    <row r="33" spans="1:5" x14ac:dyDescent="0.3">
      <c r="A33" t="s">
        <v>63</v>
      </c>
      <c r="B33">
        <v>148</v>
      </c>
      <c r="C33">
        <v>104</v>
      </c>
      <c r="D33">
        <v>64</v>
      </c>
      <c r="E33">
        <v>45</v>
      </c>
    </row>
    <row r="34" spans="1:5" x14ac:dyDescent="0.3">
      <c r="A34" t="s">
        <v>64</v>
      </c>
      <c r="B34">
        <v>148</v>
      </c>
      <c r="C34">
        <v>104</v>
      </c>
      <c r="D34">
        <v>64</v>
      </c>
      <c r="E34">
        <v>45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8"/>
  <sheetViews>
    <sheetView workbookViewId="0"/>
  </sheetViews>
  <sheetFormatPr defaultRowHeight="14.4" x14ac:dyDescent="0.3"/>
  <cols>
    <col min="1" max="1" width="27.109375" customWidth="1"/>
  </cols>
  <sheetData>
    <row r="1" spans="1:3" x14ac:dyDescent="0.3">
      <c r="A1" t="s">
        <v>65</v>
      </c>
      <c r="B1" t="s">
        <v>66</v>
      </c>
      <c r="C1" t="s">
        <v>67</v>
      </c>
    </row>
    <row r="2" spans="1:3" x14ac:dyDescent="0.3">
      <c r="A2" t="s">
        <v>68</v>
      </c>
      <c r="B2">
        <v>28</v>
      </c>
      <c r="C2">
        <v>56</v>
      </c>
    </row>
    <row r="3" spans="1:3" x14ac:dyDescent="0.3">
      <c r="A3" t="s">
        <v>69</v>
      </c>
      <c r="B3">
        <v>211</v>
      </c>
      <c r="C3">
        <v>285</v>
      </c>
    </row>
    <row r="4" spans="1:3" x14ac:dyDescent="0.3">
      <c r="A4" t="s">
        <v>70</v>
      </c>
      <c r="B4">
        <v>309</v>
      </c>
      <c r="C4">
        <v>417</v>
      </c>
    </row>
    <row r="5" spans="1:3" x14ac:dyDescent="0.3">
      <c r="A5" t="s">
        <v>71</v>
      </c>
      <c r="B5">
        <v>395</v>
      </c>
      <c r="C5">
        <v>535</v>
      </c>
    </row>
    <row r="6" spans="1:3" x14ac:dyDescent="0.3">
      <c r="A6" t="s">
        <v>72</v>
      </c>
      <c r="B6">
        <v>580</v>
      </c>
      <c r="C6">
        <v>785</v>
      </c>
    </row>
    <row r="7" spans="1:3" x14ac:dyDescent="0.3">
      <c r="A7" t="s">
        <v>73</v>
      </c>
      <c r="B7">
        <v>1188</v>
      </c>
      <c r="C7">
        <v>1188</v>
      </c>
    </row>
    <row r="8" spans="1:3" x14ac:dyDescent="0.3">
      <c r="A8" t="s">
        <v>74</v>
      </c>
      <c r="B8">
        <v>1735</v>
      </c>
      <c r="C8">
        <v>1735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G14"/>
  <sheetViews>
    <sheetView workbookViewId="0">
      <selection activeCell="E6" sqref="E6"/>
    </sheetView>
  </sheetViews>
  <sheetFormatPr defaultRowHeight="14.4" x14ac:dyDescent="0.3"/>
  <cols>
    <col min="1" max="1" width="37.5546875" customWidth="1"/>
    <col min="2" max="2" width="52.6640625" customWidth="1"/>
    <col min="3" max="3" width="17.109375" customWidth="1"/>
    <col min="4" max="4" width="19.6640625" customWidth="1"/>
    <col min="5" max="5" width="25.21875" customWidth="1"/>
  </cols>
  <sheetData>
    <row r="2" spans="1:7" x14ac:dyDescent="0.3">
      <c r="A2" s="2" t="s">
        <v>75</v>
      </c>
      <c r="B2" s="3" t="s">
        <v>110</v>
      </c>
      <c r="D2" s="5" t="s">
        <v>76</v>
      </c>
      <c r="E2" s="6" t="s">
        <v>92</v>
      </c>
      <c r="G2" t="s">
        <v>78</v>
      </c>
    </row>
    <row r="3" spans="1:7" x14ac:dyDescent="0.3">
      <c r="A3" s="2" t="s">
        <v>27</v>
      </c>
      <c r="B3" s="3" t="s">
        <v>64</v>
      </c>
      <c r="D3" s="5" t="s">
        <v>79</v>
      </c>
      <c r="E3" s="6" t="s">
        <v>70</v>
      </c>
      <c r="G3" t="s">
        <v>77</v>
      </c>
    </row>
    <row r="4" spans="1:7" x14ac:dyDescent="0.3">
      <c r="A4" s="2" t="s">
        <v>80</v>
      </c>
      <c r="B4" s="3">
        <v>1</v>
      </c>
      <c r="D4" s="5" t="s">
        <v>81</v>
      </c>
      <c r="E4" s="6" t="s">
        <v>82</v>
      </c>
      <c r="G4" t="s">
        <v>83</v>
      </c>
    </row>
    <row r="5" spans="1:7" x14ac:dyDescent="0.3">
      <c r="A5" s="2" t="s">
        <v>84</v>
      </c>
      <c r="B5" s="3">
        <v>5</v>
      </c>
      <c r="G5" t="s">
        <v>85</v>
      </c>
    </row>
    <row r="6" spans="1:7" x14ac:dyDescent="0.3">
      <c r="A6" s="2" t="s">
        <v>86</v>
      </c>
      <c r="B6" s="3">
        <v>2</v>
      </c>
      <c r="D6" s="5"/>
    </row>
    <row r="7" spans="1:7" x14ac:dyDescent="0.3">
      <c r="A7" s="2" t="s">
        <v>87</v>
      </c>
      <c r="B7" s="4">
        <f>B5+B6</f>
        <v>7</v>
      </c>
      <c r="D7" s="5"/>
      <c r="G7" t="s">
        <v>88</v>
      </c>
    </row>
    <row r="8" spans="1:7" x14ac:dyDescent="0.3">
      <c r="A8" s="2" t="s">
        <v>89</v>
      </c>
      <c r="B8" s="4">
        <f>IF(B2="Staff",INDEX(Database!$B$2:$B$34,MATCH(B3,Database!$A$2:$A$34,0)),INDEX(Database!$D$2:$D$34,MATCH(B3,Database!$A$2:$A$34,0)))</f>
        <v>64</v>
      </c>
      <c r="G8" t="s">
        <v>90</v>
      </c>
    </row>
    <row r="9" spans="1:7" x14ac:dyDescent="0.3">
      <c r="A9" s="2" t="s">
        <v>91</v>
      </c>
      <c r="B9" s="4">
        <f>IF(B2="Staff",INDEX(Database!$C$2:$C$34,MATCH(B3,Database!$A$2:$A$34,0)),INDEX(Database!$E$2:$E$34,MATCH(B3,Database!$A$2:$A$34,0)))</f>
        <v>45</v>
      </c>
      <c r="G9" t="s">
        <v>92</v>
      </c>
    </row>
    <row r="10" spans="1:7" x14ac:dyDescent="0.3">
      <c r="G10" t="s">
        <v>93</v>
      </c>
    </row>
    <row r="11" spans="1:7" x14ac:dyDescent="0.3">
      <c r="A11" s="5" t="s">
        <v>94</v>
      </c>
      <c r="B11" s="4">
        <f>IF(B7&lt;=14,B4*B7*B8,B4*((14*B8)+((B7-14)*B9)))</f>
        <v>448</v>
      </c>
    </row>
    <row r="12" spans="1:7" x14ac:dyDescent="0.3">
      <c r="A12" s="5" t="s">
        <v>95</v>
      </c>
      <c r="B12" s="4">
        <f>IF(E2="Courses &amp; Training",B4*B5*80,0)</f>
        <v>0</v>
      </c>
    </row>
    <row r="13" spans="1:7" x14ac:dyDescent="0.3">
      <c r="A13" s="5" t="s">
        <v>96</v>
      </c>
      <c r="B13" s="4">
        <f>IF(E3="","",B4*IF(E4="Yes",INDEX(TravelRates!$C$2:$C$8,MATCH(E3,TravelRates!$A$2:$A$8,0)),INDEX(TravelRates!$B$2:$B$8,MATCH(E3,TravelRates!$A$2:$A$8,0))))</f>
        <v>309</v>
      </c>
    </row>
    <row r="14" spans="1:7" x14ac:dyDescent="0.3">
      <c r="A14" s="5" t="s">
        <v>97</v>
      </c>
      <c r="B14">
        <f>SUM(B11:B13)</f>
        <v>757</v>
      </c>
    </row>
  </sheetData>
  <dataValidations count="4">
    <dataValidation type="list" sqref="E3" xr:uid="{00000000-0002-0000-0500-000000000000}">
      <formula1>"10-99 km,100-499 km,500-1999 km,2000-2999 km,3000-3999 km,4000-7999 km,8000+ km"</formula1>
    </dataValidation>
    <dataValidation type="list" sqref="E4" xr:uid="{00000000-0002-0000-0500-000001000000}">
      <formula1>"No,Yes"</formula1>
    </dataValidation>
    <dataValidation type="list" sqref="E2" xr:uid="{00000000-0002-0000-0500-000002000000}">
      <formula1>"Courses &amp; Training,Job Shadowing,Teaching Assignment,Group Mobility of School Pupils,Short-term Learning Mobility,Long-term Learning Mobility"</formula1>
    </dataValidation>
    <dataValidation type="list" sqref="B2" xr:uid="{00000000-0002-0000-0500-000004000000}">
      <formula1>"Staff,Learner"</formula1>
    </dataValidation>
  </dataValidation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00000000-0002-0000-0500-000003000000}">
          <x14:formula1>
            <xm:f>Database!$A$2:$A$34</xm:f>
          </x14:formula1>
          <xm:sqref>B3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1"/>
  <sheetViews>
    <sheetView workbookViewId="0"/>
  </sheetViews>
  <sheetFormatPr defaultRowHeight="14.4" x14ac:dyDescent="0.3"/>
  <sheetData>
    <row r="1" spans="1:2" ht="21" customHeight="1" x14ac:dyDescent="0.4">
      <c r="A1" s="7" t="s">
        <v>98</v>
      </c>
    </row>
    <row r="3" spans="1:2" x14ac:dyDescent="0.3">
      <c r="A3" t="s">
        <v>75</v>
      </c>
      <c r="B3" t="str">
        <f>Calculator!B2</f>
        <v>Learner</v>
      </c>
    </row>
    <row r="4" spans="1:2" x14ac:dyDescent="0.3">
      <c r="A4" t="s">
        <v>27</v>
      </c>
      <c r="B4" t="str">
        <f>Calculator!B3</f>
        <v>Türkiye</v>
      </c>
    </row>
    <row r="5" spans="1:2" x14ac:dyDescent="0.3">
      <c r="A5" t="s">
        <v>80</v>
      </c>
      <c r="B5">
        <f>Calculator!B4</f>
        <v>1</v>
      </c>
    </row>
    <row r="6" spans="1:2" x14ac:dyDescent="0.3">
      <c r="A6" t="s">
        <v>84</v>
      </c>
      <c r="B6">
        <f>Calculator!B5</f>
        <v>5</v>
      </c>
    </row>
    <row r="7" spans="1:2" x14ac:dyDescent="0.3">
      <c r="A7" t="s">
        <v>86</v>
      </c>
      <c r="B7">
        <f>Calculator!B6</f>
        <v>2</v>
      </c>
    </row>
    <row r="8" spans="1:2" x14ac:dyDescent="0.3">
      <c r="A8" t="s">
        <v>99</v>
      </c>
      <c r="B8">
        <f>Calculator!B11</f>
        <v>448</v>
      </c>
    </row>
    <row r="9" spans="1:2" x14ac:dyDescent="0.3">
      <c r="A9" t="s">
        <v>100</v>
      </c>
      <c r="B9">
        <f>Calculator!B12</f>
        <v>0</v>
      </c>
    </row>
    <row r="10" spans="1:2" x14ac:dyDescent="0.3">
      <c r="A10" t="s">
        <v>101</v>
      </c>
      <c r="B10">
        <f>Calculator!B13</f>
        <v>309</v>
      </c>
    </row>
    <row r="11" spans="1:2" x14ac:dyDescent="0.3">
      <c r="A11" t="s">
        <v>102</v>
      </c>
      <c r="B11">
        <f>Calculator!B14</f>
        <v>757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abSelected="1" workbookViewId="0"/>
  </sheetViews>
  <sheetFormatPr defaultRowHeight="14.4" x14ac:dyDescent="0.3"/>
  <cols>
    <col min="1" max="1" width="69.77734375" customWidth="1"/>
    <col min="2" max="2" width="40.109375" customWidth="1"/>
  </cols>
  <sheetData>
    <row r="1" spans="1:2" ht="23.4" x14ac:dyDescent="0.45">
      <c r="A1" s="8" t="s">
        <v>103</v>
      </c>
    </row>
    <row r="2" spans="1:2" x14ac:dyDescent="0.3">
      <c r="A2" t="s">
        <v>104</v>
      </c>
      <c r="B2" t="s">
        <v>105</v>
      </c>
    </row>
    <row r="3" spans="1:2" x14ac:dyDescent="0.3">
      <c r="A3" t="s">
        <v>106</v>
      </c>
      <c r="B3" t="s">
        <v>107</v>
      </c>
    </row>
    <row r="4" spans="1:2" x14ac:dyDescent="0.3">
      <c r="A4" t="s">
        <v>23</v>
      </c>
      <c r="B4" t="s">
        <v>108</v>
      </c>
    </row>
    <row r="5" spans="1:2" x14ac:dyDescent="0.3">
      <c r="A5" t="s">
        <v>26</v>
      </c>
      <c r="B5" t="s">
        <v>109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8</vt:i4>
      </vt:variant>
    </vt:vector>
  </HeadingPairs>
  <TitlesOfParts>
    <vt:vector size="8" baseType="lpstr">
      <vt:lpstr>Home</vt:lpstr>
      <vt:lpstr>About TEA</vt:lpstr>
      <vt:lpstr>Our Courses</vt:lpstr>
      <vt:lpstr>Database</vt:lpstr>
      <vt:lpstr>TravelRates</vt:lpstr>
      <vt:lpstr>Calculator</vt:lpstr>
      <vt:lpstr>Budget Summary</vt:lpstr>
      <vt:lpstr>Upcoming Courses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Mehmet ALTAY</cp:lastModifiedBy>
  <dcterms:created xsi:type="dcterms:W3CDTF">2026-07-05T16:29:12Z</dcterms:created>
  <dcterms:modified xsi:type="dcterms:W3CDTF">2026-07-05T17:17:58Z</dcterms:modified>
</cp:coreProperties>
</file>